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05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<sst xmlns="http://schemas.openxmlformats.org/spreadsheetml/2006/main" count="92" uniqueCount="45">
  <si>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>Рейсов в неделю</t>
  </si>
  <si>
    <t>Средний пробег за рейс, км</t>
  </si>
  <si>
    <t>реальная ставка</t>
  </si>
  <si>
    <t>Расход топлива в год</t>
  </si>
  <si>
    <t>Расходы на шины в год</t>
  </si>
  <si>
    <t>шины, у.е.</t>
  </si>
  <si>
    <t>Стоимость авто , у.е.</t>
  </si>
  <si>
    <t>ДТ, руб</t>
  </si>
  <si>
    <t>расход, л/100 км</t>
  </si>
  <si>
    <t>расход масла, л</t>
  </si>
  <si>
    <t>замена масла через , км</t>
  </si>
  <si>
    <t>курс доллара</t>
  </si>
  <si>
    <t>стоимость фильтров, у.е.</t>
  </si>
  <si>
    <t>коливество рабочих недель</t>
  </si>
  <si>
    <t>Техосмотр, стаховки, санпаспор, у.е.</t>
  </si>
  <si>
    <t>Исходные данные</t>
  </si>
  <si>
    <t>Стоимость авто , материалов, дизтоплива</t>
  </si>
  <si>
    <t>Переменные данные</t>
  </si>
  <si>
    <t xml:space="preserve">Расчетные данные </t>
  </si>
  <si>
    <t>Количество поездок в год</t>
  </si>
  <si>
    <t>Пробег за год, км</t>
  </si>
  <si>
    <t>холостой пробег, км</t>
  </si>
  <si>
    <t>холостой пробег на каждую поездку</t>
  </si>
  <si>
    <t>Общий пробег</t>
  </si>
  <si>
    <t>количество колес</t>
  </si>
  <si>
    <t>пробег шин,км</t>
  </si>
  <si>
    <t>Расходы на масло в год</t>
  </si>
  <si>
    <t>Стоимость масла, 1 л, у.е.</t>
  </si>
  <si>
    <t>Расходы на фильтра, в год</t>
  </si>
  <si>
    <t>расходы на страховку</t>
  </si>
  <si>
    <t>Оборот</t>
  </si>
  <si>
    <t>оборот за год</t>
  </si>
  <si>
    <t>Расчет условной прибыли</t>
  </si>
  <si>
    <t xml:space="preserve">Расходы </t>
  </si>
  <si>
    <t>расходы на обслуживание и ремонты</t>
  </si>
  <si>
    <t>Налоги, 10%</t>
  </si>
  <si>
    <t>Прочие отчисления (экспедиция,диспетчер, реклама), 5%</t>
  </si>
  <si>
    <t>Остаток</t>
  </si>
  <si>
    <t>Срок окупаемости</t>
  </si>
  <si>
    <t>Стоимость авто/чистая прибыль, года</t>
  </si>
  <si>
    <t>Расходы на ремонты, в год</t>
  </si>
  <si>
    <t>Командировочные, платежки, штрафы, в год</t>
  </si>
  <si>
    <t>Командировочные, платежки, штрафы на одну поездку</t>
  </si>
  <si>
    <t>Зарплата водителя, 18%</t>
  </si>
  <si>
    <t>Общее количество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</si>
</sst>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25">
      <selection activeCell="A37" sqref="A37"/>
    </sheetView>
  </sheetViews>
  <sheetFormatPr defaultColWidth="9.140625" defaultRowHeight="15"/>
  <cols>
    <col min="1" max="1" width="53.00390625" style="0" customWidth="1"/>
    <col min="2" max="2" width="11.57421875" style="1" bestFit="1" customWidth="1"/>
  </cols>
  <sheetData>
    <row r="1" ht="15">
      <c r="A1" t="s">
        <v>15</v>
      </c>
    </row>
    <row r="2" ht="15">
      <c r="A2" t="s">
        <v>16</v>
      </c>
    </row>
    <row r="3" spans="1:2" ht="15">
      <c r="A3" t="s">
        <v>6</v>
      </c>
      <c r="B3" s="1">
        <v>30000</v>
      </c>
    </row>
    <row r="4" spans="1:2" ht="15">
      <c r="A4" t="s">
        <v>5</v>
      </c>
      <c r="B4" s="1">
        <v>600</v>
      </c>
    </row>
    <row r="5" spans="1:2" ht="15">
      <c r="A5" t="s">
        <v>7</v>
      </c>
      <c r="B5" s="1">
        <v>6300</v>
      </c>
    </row>
    <row r="6" spans="1:2" ht="15">
      <c r="A6" t="s">
        <v>27</v>
      </c>
      <c r="B6" s="1">
        <v>7</v>
      </c>
    </row>
    <row r="7" spans="1:2" ht="15">
      <c r="A7" t="s">
        <v>12</v>
      </c>
      <c r="B7" s="1">
        <v>40</v>
      </c>
    </row>
    <row r="8" spans="1:2" ht="15">
      <c r="A8" t="s">
        <v>40</v>
      </c>
      <c r="B8" s="1">
        <v>4000</v>
      </c>
    </row>
    <row r="9" spans="1:2" ht="15">
      <c r="A9" t="s">
        <v>14</v>
      </c>
      <c r="B9" s="1">
        <v>350</v>
      </c>
    </row>
    <row r="10" spans="1:2" ht="15">
      <c r="A10" t="s">
        <v>42</v>
      </c>
      <c r="B10" s="1">
        <v>200000</v>
      </c>
    </row>
    <row r="12" ht="15">
      <c r="A12" t="s">
        <v>17</v>
      </c>
    </row>
    <row r="13" spans="1:2" ht="15">
      <c r="A13" t="s">
        <v>8</v>
      </c>
      <c r="B13" s="1">
        <v>20</v>
      </c>
    </row>
    <row r="14" spans="1:2" ht="15">
      <c r="A14" t="s">
        <v>9</v>
      </c>
      <c r="B14" s="1">
        <v>10</v>
      </c>
    </row>
    <row r="15" spans="1:2" ht="15">
      <c r="A15" t="s">
        <v>10</v>
      </c>
      <c r="B15" s="1">
        <v>10000</v>
      </c>
    </row>
    <row r="16" spans="1:2" ht="15">
      <c r="A16" t="s">
        <v>0</v>
      </c>
      <c r="B16" s="5">
        <v>3</v>
      </c>
    </row>
    <row r="17" spans="1:2" ht="15">
      <c r="A17" t="s">
        <v>1</v>
      </c>
      <c r="B17" s="1">
        <v>500</v>
      </c>
    </row>
    <row r="18" spans="1:2" ht="15">
      <c r="A18" t="s">
        <v>13</v>
      </c>
      <c r="B18" s="1">
        <v>50</v>
      </c>
    </row>
    <row r="19" spans="1:2" ht="15">
      <c r="A19" t="s">
        <v>22</v>
      </c>
      <c r="B19" s="1">
        <v>30</v>
      </c>
    </row>
    <row r="20" spans="1:256" ht="15">
      <c r="A20" s="2" t="s">
        <v>11</v>
      </c>
      <c r="B20" s="3">
        <v>8500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2"/>
      <c r="AZ20" s="1"/>
      <c r="BA20" s="2"/>
      <c r="BB20" s="1"/>
      <c r="BC20" s="2"/>
      <c r="BD20" s="1"/>
      <c r="BE20" s="2"/>
      <c r="BF20" s="1"/>
      <c r="BG20" s="2"/>
      <c r="BH20" s="1"/>
      <c r="BI20" s="2"/>
      <c r="BJ20" s="1"/>
      <c r="BK20" s="2"/>
      <c r="BL20" s="1"/>
      <c r="BM20" s="2"/>
      <c r="BN20" s="1"/>
      <c r="BO20" s="2"/>
      <c r="BP20" s="1"/>
      <c r="BQ20" s="2"/>
      <c r="BR20" s="1"/>
      <c r="BS20" s="2"/>
      <c r="BT20" s="1"/>
      <c r="BU20" s="2"/>
      <c r="BV20" s="1"/>
      <c r="BW20" s="2"/>
      <c r="BX20" s="1"/>
      <c r="BY20" s="2"/>
      <c r="BZ20" s="1"/>
      <c r="CA20" s="2"/>
      <c r="CB20" s="1"/>
      <c r="CC20" s="2"/>
      <c r="CD20" s="1"/>
      <c r="CE20" s="2"/>
      <c r="CF20" s="1"/>
      <c r="CG20" s="2"/>
      <c r="CH20" s="1"/>
      <c r="CI20" s="2"/>
      <c r="CJ20" s="1"/>
      <c r="CK20" s="2"/>
      <c r="CL20" s="1"/>
      <c r="CM20" s="2"/>
      <c r="CN20" s="1"/>
      <c r="CO20" s="2"/>
      <c r="CP20" s="1"/>
      <c r="CQ20" s="2"/>
      <c r="CR20" s="1"/>
      <c r="CS20" s="2"/>
      <c r="CT20" s="1"/>
      <c r="CU20" s="2"/>
      <c r="CV20" s="1"/>
      <c r="CW20" s="2"/>
      <c r="CX20" s="1"/>
      <c r="CY20" s="2"/>
      <c r="CZ20" s="1"/>
      <c r="DA20" s="2"/>
      <c r="DB20" s="1"/>
      <c r="DC20" s="2"/>
      <c r="DD20" s="1"/>
      <c r="DE20" s="2"/>
      <c r="DF20" s="1"/>
      <c r="DG20" s="2"/>
      <c r="DH20" s="1"/>
      <c r="DI20" s="2"/>
      <c r="DJ20" s="1"/>
      <c r="DK20" s="2"/>
      <c r="DL20" s="1"/>
      <c r="DM20" s="2"/>
      <c r="DN20" s="1"/>
      <c r="DO20" s="2"/>
      <c r="DP20" s="1"/>
      <c r="DQ20" s="2"/>
      <c r="DR20" s="1"/>
      <c r="DS20" s="2"/>
      <c r="DT20" s="1"/>
      <c r="DU20" s="2"/>
      <c r="DV20" s="1"/>
      <c r="DW20" s="2"/>
      <c r="DX20" s="1"/>
      <c r="DY20" s="2"/>
      <c r="DZ20" s="1"/>
      <c r="EA20" s="2"/>
      <c r="EB20" s="1"/>
      <c r="EC20" s="2"/>
      <c r="ED20" s="1"/>
      <c r="EE20" s="2"/>
      <c r="EF20" s="1"/>
      <c r="EG20" s="2"/>
      <c r="EH20" s="1"/>
      <c r="EI20" s="2"/>
      <c r="EJ20" s="1"/>
      <c r="EK20" s="2"/>
      <c r="EL20" s="1"/>
      <c r="EM20" s="2"/>
      <c r="EN20" s="1"/>
      <c r="EO20" s="2"/>
      <c r="EP20" s="1"/>
      <c r="EQ20" s="2"/>
      <c r="ER20" s="1"/>
      <c r="ES20" s="2"/>
      <c r="ET20" s="1"/>
      <c r="EU20" s="2"/>
      <c r="EV20" s="1"/>
      <c r="EW20" s="2"/>
      <c r="EX20" s="1"/>
      <c r="EY20" s="2"/>
      <c r="EZ20" s="1"/>
      <c r="FA20" s="2"/>
      <c r="FB20" s="1"/>
      <c r="FC20" s="2"/>
      <c r="FD20" s="1"/>
      <c r="FE20" s="2"/>
      <c r="FF20" s="1"/>
      <c r="FG20" s="2"/>
      <c r="FH20" s="1"/>
      <c r="FI20" s="2"/>
      <c r="FJ20" s="1"/>
      <c r="FK20" s="2"/>
      <c r="FL20" s="1"/>
      <c r="FM20" s="2"/>
      <c r="FN20" s="1"/>
      <c r="FO20" s="2"/>
      <c r="FP20" s="1"/>
      <c r="FQ20" s="2"/>
      <c r="FR20" s="1"/>
      <c r="FS20" s="2"/>
      <c r="FT20" s="1"/>
      <c r="FU20" s="2"/>
      <c r="FV20" s="1"/>
      <c r="FW20" s="2"/>
      <c r="FX20" s="1"/>
      <c r="FY20" s="2"/>
      <c r="FZ20" s="1"/>
      <c r="GA20" s="2"/>
      <c r="GB20" s="1"/>
      <c r="GC20" s="2"/>
      <c r="GD20" s="1"/>
      <c r="GE20" s="2"/>
      <c r="GF20" s="1"/>
      <c r="GG20" s="2"/>
      <c r="GH20" s="1"/>
      <c r="GI20" s="2"/>
      <c r="GJ20" s="1"/>
      <c r="GK20" s="2"/>
      <c r="GL20" s="1"/>
      <c r="GM20" s="2"/>
      <c r="GN20" s="1"/>
      <c r="GO20" s="2"/>
      <c r="GP20" s="1"/>
      <c r="GQ20" s="2"/>
      <c r="GR20" s="1"/>
      <c r="GS20" s="2"/>
      <c r="GT20" s="1"/>
      <c r="GU20" s="2"/>
      <c r="GV20" s="1"/>
      <c r="GW20" s="2"/>
      <c r="GX20" s="1"/>
      <c r="GY20" s="2"/>
      <c r="GZ20" s="1"/>
      <c r="HA20" s="2"/>
      <c r="HB20" s="1"/>
      <c r="HC20" s="2"/>
      <c r="HD20" s="1"/>
      <c r="HE20" s="2"/>
      <c r="HF20" s="1"/>
      <c r="HG20" s="2"/>
      <c r="HH20" s="1"/>
      <c r="HI20" s="2"/>
      <c r="HJ20" s="1"/>
      <c r="HK20" s="2"/>
      <c r="HL20" s="1"/>
      <c r="HM20" s="2"/>
      <c r="HN20" s="1"/>
      <c r="HO20" s="2"/>
      <c r="HP20" s="1"/>
      <c r="HQ20" s="2"/>
      <c r="HR20" s="1"/>
      <c r="HS20" s="2"/>
      <c r="HT20" s="1"/>
      <c r="HU20" s="2"/>
      <c r="HV20" s="1"/>
      <c r="HW20" s="2"/>
      <c r="HX20" s="1"/>
      <c r="HY20" s="2"/>
      <c r="HZ20" s="1"/>
      <c r="IA20" s="2"/>
      <c r="IB20" s="1"/>
      <c r="IC20" s="2"/>
      <c r="ID20" s="1"/>
      <c r="IE20" s="2"/>
      <c r="IF20" s="1"/>
      <c r="IG20" s="2"/>
      <c r="IH20" s="1"/>
      <c r="II20" s="2"/>
      <c r="IJ20" s="1"/>
      <c r="IK20" s="2"/>
      <c r="IL20" s="1"/>
      <c r="IM20" s="2"/>
      <c r="IN20" s="1"/>
      <c r="IO20" s="2"/>
      <c r="IP20" s="1"/>
      <c r="IQ20" s="2"/>
      <c r="IR20" s="1"/>
      <c r="IS20" s="2"/>
      <c r="IT20" s="1"/>
      <c r="IU20" s="2"/>
      <c r="IV20" s="1"/>
    </row>
    <row r="21" spans="1:256" ht="15">
      <c r="A21" s="2" t="s">
        <v>24</v>
      </c>
      <c r="B21" s="1">
        <v>6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1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2"/>
      <c r="AZ21" s="1"/>
      <c r="BA21" s="2"/>
      <c r="BB21" s="1"/>
      <c r="BC21" s="2"/>
      <c r="BD21" s="1"/>
      <c r="BE21" s="2"/>
      <c r="BF21" s="1"/>
      <c r="BG21" s="2"/>
      <c r="BH21" s="1"/>
      <c r="BI21" s="2"/>
      <c r="BJ21" s="1"/>
      <c r="BK21" s="2"/>
      <c r="BL21" s="1"/>
      <c r="BM21" s="2"/>
      <c r="BN21" s="1"/>
      <c r="BO21" s="2"/>
      <c r="BP21" s="1"/>
      <c r="BQ21" s="2"/>
      <c r="BR21" s="1"/>
      <c r="BS21" s="2"/>
      <c r="BT21" s="1"/>
      <c r="BU21" s="2"/>
      <c r="BV21" s="1"/>
      <c r="BW21" s="2"/>
      <c r="BX21" s="1"/>
      <c r="BY21" s="2"/>
      <c r="BZ21" s="1"/>
      <c r="CA21" s="2"/>
      <c r="CB21" s="1"/>
      <c r="CC21" s="2"/>
      <c r="CD21" s="1"/>
      <c r="CE21" s="2"/>
      <c r="CF21" s="1"/>
      <c r="CG21" s="2"/>
      <c r="CH21" s="1"/>
      <c r="CI21" s="2"/>
      <c r="CJ21" s="1"/>
      <c r="CK21" s="2"/>
      <c r="CL21" s="1"/>
      <c r="CM21" s="2"/>
      <c r="CN21" s="1"/>
      <c r="CO21" s="2"/>
      <c r="CP21" s="1"/>
      <c r="CQ21" s="2"/>
      <c r="CR21" s="1"/>
      <c r="CS21" s="2"/>
      <c r="CT21" s="1"/>
      <c r="CU21" s="2"/>
      <c r="CV21" s="1"/>
      <c r="CW21" s="2"/>
      <c r="CX21" s="1"/>
      <c r="CY21" s="2"/>
      <c r="CZ21" s="1"/>
      <c r="DA21" s="2"/>
      <c r="DB21" s="1"/>
      <c r="DC21" s="2"/>
      <c r="DD21" s="1"/>
      <c r="DE21" s="2"/>
      <c r="DF21" s="1"/>
      <c r="DG21" s="2"/>
      <c r="DH21" s="1"/>
      <c r="DI21" s="2"/>
      <c r="DJ21" s="1"/>
      <c r="DK21" s="2"/>
      <c r="DL21" s="1"/>
      <c r="DM21" s="2"/>
      <c r="DN21" s="1"/>
      <c r="DO21" s="2"/>
      <c r="DP21" s="1"/>
      <c r="DQ21" s="2"/>
      <c r="DR21" s="1"/>
      <c r="DS21" s="2"/>
      <c r="DT21" s="1"/>
      <c r="DU21" s="2"/>
      <c r="DV21" s="1"/>
      <c r="DW21" s="2"/>
      <c r="DX21" s="1"/>
      <c r="DY21" s="2"/>
      <c r="DZ21" s="1"/>
      <c r="EA21" s="2"/>
      <c r="EB21" s="1"/>
      <c r="EC21" s="2"/>
      <c r="ED21" s="1"/>
      <c r="EE21" s="2"/>
      <c r="EF21" s="1"/>
      <c r="EG21" s="2"/>
      <c r="EH21" s="1"/>
      <c r="EI21" s="2"/>
      <c r="EJ21" s="1"/>
      <c r="EK21" s="2"/>
      <c r="EL21" s="1"/>
      <c r="EM21" s="2"/>
      <c r="EN21" s="1"/>
      <c r="EO21" s="2"/>
      <c r="EP21" s="1"/>
      <c r="EQ21" s="2"/>
      <c r="ER21" s="1"/>
      <c r="ES21" s="2"/>
      <c r="ET21" s="1"/>
      <c r="EU21" s="2"/>
      <c r="EV21" s="1"/>
      <c r="EW21" s="2"/>
      <c r="EX21" s="1"/>
      <c r="EY21" s="2"/>
      <c r="EZ21" s="1"/>
      <c r="FA21" s="2"/>
      <c r="FB21" s="1"/>
      <c r="FC21" s="2"/>
      <c r="FD21" s="1"/>
      <c r="FE21" s="2"/>
      <c r="FF21" s="1"/>
      <c r="FG21" s="2"/>
      <c r="FH21" s="1"/>
      <c r="FI21" s="2"/>
      <c r="FJ21" s="1"/>
      <c r="FK21" s="2"/>
      <c r="FL21" s="1"/>
      <c r="FM21" s="2"/>
      <c r="FN21" s="1"/>
      <c r="FO21" s="2"/>
      <c r="FP21" s="1"/>
      <c r="FQ21" s="2"/>
      <c r="FR21" s="1"/>
      <c r="FS21" s="2"/>
      <c r="FT21" s="1"/>
      <c r="FU21" s="2"/>
      <c r="FV21" s="1"/>
      <c r="FW21" s="2"/>
      <c r="FX21" s="1"/>
      <c r="FY21" s="2"/>
      <c r="FZ21" s="1"/>
      <c r="GA21" s="2"/>
      <c r="GB21" s="1"/>
      <c r="GC21" s="2"/>
      <c r="GD21" s="1"/>
      <c r="GE21" s="2"/>
      <c r="GF21" s="1"/>
      <c r="GG21" s="2"/>
      <c r="GH21" s="1"/>
      <c r="GI21" s="2"/>
      <c r="GJ21" s="1"/>
      <c r="GK21" s="2"/>
      <c r="GL21" s="1"/>
      <c r="GM21" s="2"/>
      <c r="GN21" s="1"/>
      <c r="GO21" s="2"/>
      <c r="GP21" s="1"/>
      <c r="GQ21" s="2"/>
      <c r="GR21" s="1"/>
      <c r="GS21" s="2"/>
      <c r="GT21" s="1"/>
      <c r="GU21" s="2"/>
      <c r="GV21" s="1"/>
      <c r="GW21" s="2"/>
      <c r="GX21" s="1"/>
      <c r="GY21" s="2"/>
      <c r="GZ21" s="1"/>
      <c r="HA21" s="2"/>
      <c r="HB21" s="1"/>
      <c r="HC21" s="2"/>
      <c r="HD21" s="1"/>
      <c r="HE21" s="2"/>
      <c r="HF21" s="1"/>
      <c r="HG21" s="2"/>
      <c r="HH21" s="1"/>
      <c r="HI21" s="2"/>
      <c r="HJ21" s="1"/>
      <c r="HK21" s="2"/>
      <c r="HL21" s="1"/>
      <c r="HM21" s="2"/>
      <c r="HN21" s="1"/>
      <c r="HO21" s="2"/>
      <c r="HP21" s="1"/>
      <c r="HQ21" s="2"/>
      <c r="HR21" s="1"/>
      <c r="HS21" s="2"/>
      <c r="HT21" s="1"/>
      <c r="HU21" s="2"/>
      <c r="HV21" s="1"/>
      <c r="HW21" s="2"/>
      <c r="HX21" s="1"/>
      <c r="HY21" s="2"/>
      <c r="HZ21" s="1"/>
      <c r="IA21" s="2"/>
      <c r="IB21" s="1"/>
      <c r="IC21" s="2"/>
      <c r="ID21" s="1"/>
      <c r="IE21" s="2"/>
      <c r="IF21" s="1"/>
      <c r="IG21" s="2"/>
      <c r="IH21" s="1"/>
      <c r="II21" s="2"/>
      <c r="IJ21" s="1"/>
      <c r="IK21" s="2"/>
      <c r="IL21" s="1"/>
      <c r="IM21" s="2"/>
      <c r="IN21" s="1"/>
      <c r="IO21" s="2"/>
      <c r="IP21" s="1"/>
      <c r="IQ21" s="2"/>
      <c r="IR21" s="1"/>
      <c r="IS21" s="2"/>
      <c r="IT21" s="1"/>
      <c r="IU21" s="2"/>
      <c r="IV21" s="1"/>
    </row>
    <row r="22" spans="1:256" ht="15">
      <c r="A22" t="s">
        <v>25</v>
      </c>
      <c r="B22" s="1">
        <v>100000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1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2"/>
      <c r="AZ22" s="1"/>
      <c r="BA22" s="2"/>
      <c r="BB22" s="1"/>
      <c r="BC22" s="2"/>
      <c r="BD22" s="1"/>
      <c r="BE22" s="2"/>
      <c r="BF22" s="1"/>
      <c r="BG22" s="2"/>
      <c r="BH22" s="1"/>
      <c r="BI22" s="2"/>
      <c r="BJ22" s="1"/>
      <c r="BK22" s="2"/>
      <c r="BL22" s="1"/>
      <c r="BM22" s="2"/>
      <c r="BN22" s="1"/>
      <c r="BO22" s="2"/>
      <c r="BP22" s="1"/>
      <c r="BQ22" s="2"/>
      <c r="BR22" s="1"/>
      <c r="BS22" s="2"/>
      <c r="BT22" s="1"/>
      <c r="BU22" s="2"/>
      <c r="BV22" s="1"/>
      <c r="BW22" s="2"/>
      <c r="BX22" s="1"/>
      <c r="BY22" s="2"/>
      <c r="BZ22" s="1"/>
      <c r="CA22" s="2"/>
      <c r="CB22" s="1"/>
      <c r="CC22" s="2"/>
      <c r="CD22" s="1"/>
      <c r="CE22" s="2"/>
      <c r="CF22" s="1"/>
      <c r="CG22" s="2"/>
      <c r="CH22" s="1"/>
      <c r="CI22" s="2"/>
      <c r="CJ22" s="1"/>
      <c r="CK22" s="2"/>
      <c r="CL22" s="1"/>
      <c r="CM22" s="2"/>
      <c r="CN22" s="1"/>
      <c r="CO22" s="2"/>
      <c r="CP22" s="1"/>
      <c r="CQ22" s="2"/>
      <c r="CR22" s="1"/>
      <c r="CS22" s="2"/>
      <c r="CT22" s="1"/>
      <c r="CU22" s="2"/>
      <c r="CV22" s="1"/>
      <c r="CW22" s="2"/>
      <c r="CX22" s="1"/>
      <c r="CY22" s="2"/>
      <c r="CZ22" s="1"/>
      <c r="DA22" s="2"/>
      <c r="DB22" s="1"/>
      <c r="DC22" s="2"/>
      <c r="DD22" s="1"/>
      <c r="DE22" s="2"/>
      <c r="DF22" s="1"/>
      <c r="DG22" s="2"/>
      <c r="DH22" s="1"/>
      <c r="DI22" s="2"/>
      <c r="DJ22" s="1"/>
      <c r="DK22" s="2"/>
      <c r="DL22" s="1"/>
      <c r="DM22" s="2"/>
      <c r="DN22" s="1"/>
      <c r="DO22" s="2"/>
      <c r="DP22" s="1"/>
      <c r="DQ22" s="2"/>
      <c r="DR22" s="1"/>
      <c r="DS22" s="2"/>
      <c r="DT22" s="1"/>
      <c r="DU22" s="2"/>
      <c r="DV22" s="1"/>
      <c r="DW22" s="2"/>
      <c r="DX22" s="1"/>
      <c r="DY22" s="2"/>
      <c r="DZ22" s="1"/>
      <c r="EA22" s="2"/>
      <c r="EB22" s="1"/>
      <c r="EC22" s="2"/>
      <c r="ED22" s="1"/>
      <c r="EE22" s="2"/>
      <c r="EF22" s="1"/>
      <c r="EG22" s="2"/>
      <c r="EH22" s="1"/>
      <c r="EI22" s="2"/>
      <c r="EJ22" s="1"/>
      <c r="EK22" s="2"/>
      <c r="EL22" s="1"/>
      <c r="EM22" s="2"/>
      <c r="EN22" s="1"/>
      <c r="EO22" s="2"/>
      <c r="EP22" s="1"/>
      <c r="EQ22" s="2"/>
      <c r="ER22" s="1"/>
      <c r="ES22" s="2"/>
      <c r="ET22" s="1"/>
      <c r="EU22" s="2"/>
      <c r="EV22" s="1"/>
      <c r="EW22" s="2"/>
      <c r="EX22" s="1"/>
      <c r="EY22" s="2"/>
      <c r="EZ22" s="1"/>
      <c r="FA22" s="2"/>
      <c r="FB22" s="1"/>
      <c r="FC22" s="2"/>
      <c r="FD22" s="1"/>
      <c r="FE22" s="2"/>
      <c r="FF22" s="1"/>
      <c r="FG22" s="2"/>
      <c r="FH22" s="1"/>
      <c r="FI22" s="2"/>
      <c r="FJ22" s="1"/>
      <c r="FK22" s="2"/>
      <c r="FL22" s="1"/>
      <c r="FM22" s="2"/>
      <c r="FN22" s="1"/>
      <c r="FO22" s="2"/>
      <c r="FP22" s="1"/>
      <c r="FQ22" s="2"/>
      <c r="FR22" s="1"/>
      <c r="FS22" s="2"/>
      <c r="FT22" s="1"/>
      <c r="FU22" s="2"/>
      <c r="FV22" s="1"/>
      <c r="FW22" s="2"/>
      <c r="FX22" s="1"/>
      <c r="FY22" s="2"/>
      <c r="FZ22" s="1"/>
      <c r="GA22" s="2"/>
      <c r="GB22" s="1"/>
      <c r="GC22" s="2"/>
      <c r="GD22" s="1"/>
      <c r="GE22" s="2"/>
      <c r="GF22" s="1"/>
      <c r="GG22" s="2"/>
      <c r="GH22" s="1"/>
      <c r="GI22" s="2"/>
      <c r="GJ22" s="1"/>
      <c r="GK22" s="2"/>
      <c r="GL22" s="1"/>
      <c r="GM22" s="2"/>
      <c r="GN22" s="1"/>
      <c r="GO22" s="2"/>
      <c r="GP22" s="1"/>
      <c r="GQ22" s="2"/>
      <c r="GR22" s="1"/>
      <c r="GS22" s="2"/>
      <c r="GT22" s="1"/>
      <c r="GU22" s="2"/>
      <c r="GV22" s="1"/>
      <c r="GW22" s="2"/>
      <c r="GX22" s="1"/>
      <c r="GY22" s="2"/>
      <c r="GZ22" s="1"/>
      <c r="HA22" s="2"/>
      <c r="HB22" s="1"/>
      <c r="HC22" s="2"/>
      <c r="HD22" s="1"/>
      <c r="HE22" s="2"/>
      <c r="HF22" s="1"/>
      <c r="HG22" s="2"/>
      <c r="HH22" s="1"/>
      <c r="HI22" s="2"/>
      <c r="HJ22" s="1"/>
      <c r="HK22" s="2"/>
      <c r="HL22" s="1"/>
      <c r="HM22" s="2"/>
      <c r="HN22" s="1"/>
      <c r="HO22" s="2"/>
      <c r="HP22" s="1"/>
      <c r="HQ22" s="2"/>
      <c r="HR22" s="1"/>
      <c r="HS22" s="2"/>
      <c r="HT22" s="1"/>
      <c r="HU22" s="2"/>
      <c r="HV22" s="1"/>
      <c r="HW22" s="2"/>
      <c r="HX22" s="1"/>
      <c r="HY22" s="2"/>
      <c r="HZ22" s="1"/>
      <c r="IA22" s="2"/>
      <c r="IB22" s="1"/>
      <c r="IC22" s="2"/>
      <c r="ID22" s="1"/>
      <c r="IE22" s="2"/>
      <c r="IF22" s="1"/>
      <c r="IG22" s="2"/>
      <c r="IH22" s="1"/>
      <c r="II22" s="2"/>
      <c r="IJ22" s="1"/>
      <c r="IK22" s="2"/>
      <c r="IL22" s="1"/>
      <c r="IM22" s="2"/>
      <c r="IN22" s="1"/>
      <c r="IO22" s="2"/>
      <c r="IP22" s="1"/>
      <c r="IQ22" s="2"/>
      <c r="IR22" s="1"/>
      <c r="IS22" s="2"/>
      <c r="IT22" s="1"/>
      <c r="IU22" s="2"/>
      <c r="IV22" s="1"/>
    </row>
    <row r="24" ht="15">
      <c r="A24" t="s">
        <v>18</v>
      </c>
    </row>
    <row r="25" spans="1:2" ht="15">
      <c r="A25" t="s">
        <v>19</v>
      </c>
      <c r="B25" s="1">
        <f>B16*B18</f>
        <v>150</v>
      </c>
    </row>
    <row r="26" spans="1:2" ht="15">
      <c r="A26" t="s">
        <v>20</v>
      </c>
      <c r="B26" s="1">
        <f>B25*B17</f>
        <v>75000</v>
      </c>
    </row>
    <row r="27" spans="1:2" ht="15">
      <c r="A27" t="s">
        <v>21</v>
      </c>
      <c r="B27" s="1">
        <f>B19*B25</f>
        <v>4500</v>
      </c>
    </row>
    <row r="28" spans="1:2" ht="15">
      <c r="A28" t="s">
        <v>23</v>
      </c>
      <c r="B28" s="1">
        <f>B26+B27</f>
        <v>79500</v>
      </c>
    </row>
    <row r="29" spans="1:2" ht="15">
      <c r="A29" t="s">
        <v>3</v>
      </c>
      <c r="B29" s="1">
        <f>B28/100*B13*B5</f>
        <v>100170000</v>
      </c>
    </row>
    <row r="30" spans="1:2" ht="15">
      <c r="A30" t="s">
        <v>4</v>
      </c>
      <c r="B30" s="1">
        <f>B28/B22*B21*B4*B20</f>
        <v>24327000.000000004</v>
      </c>
    </row>
    <row r="31" spans="1:2" ht="15">
      <c r="A31" t="s">
        <v>26</v>
      </c>
      <c r="B31" s="1">
        <f>B28/B15*B14*B6*B20</f>
        <v>4730250</v>
      </c>
    </row>
    <row r="32" spans="1:2" ht="15">
      <c r="A32" t="s">
        <v>28</v>
      </c>
      <c r="B32" s="1">
        <f>B28/B15*B7*B20</f>
        <v>2703000</v>
      </c>
    </row>
    <row r="33" spans="1:2" ht="15">
      <c r="A33" t="s">
        <v>29</v>
      </c>
      <c r="B33" s="1">
        <f>B9*B20</f>
        <v>2975000</v>
      </c>
    </row>
    <row r="34" spans="1:2" ht="15">
      <c r="A34" t="s">
        <v>41</v>
      </c>
      <c r="B34" s="1">
        <f>B10*B25</f>
        <v>30000000</v>
      </c>
    </row>
    <row r="35" spans="1:2" ht="15">
      <c r="A35" t="s">
        <v>34</v>
      </c>
      <c r="B35" s="1">
        <f>B8*B20</f>
        <v>34000000</v>
      </c>
    </row>
    <row r="37" spans="1:2" ht="15">
      <c r="A37" t="s">
        <v>44</v>
      </c>
      <c r="B37" s="1">
        <f>SUM(B29:B35)</f>
        <v>198905250</v>
      </c>
    </row>
    <row r="39" ht="15">
      <c r="A39" t="s">
        <v>30</v>
      </c>
    </row>
    <row r="40" spans="1:2" ht="15">
      <c r="A40" t="s">
        <v>2</v>
      </c>
      <c r="B40" s="1">
        <v>4500</v>
      </c>
    </row>
    <row r="41" spans="1:2" ht="15">
      <c r="A41" t="s">
        <v>31</v>
      </c>
      <c r="B41" s="1">
        <f>B40*B26</f>
        <v>337500000</v>
      </c>
    </row>
    <row r="43" ht="15">
      <c r="A43" t="s">
        <v>32</v>
      </c>
    </row>
    <row r="44" spans="1:2" ht="15">
      <c r="A44" t="s">
        <v>30</v>
      </c>
      <c r="B44" s="1">
        <f>B41</f>
        <v>337500000</v>
      </c>
    </row>
    <row r="45" spans="1:2" ht="15">
      <c r="A45" t="s">
        <v>33</v>
      </c>
      <c r="B45" s="1">
        <f>B37</f>
        <v>198905250</v>
      </c>
    </row>
    <row r="46" spans="1:3" ht="15">
      <c r="A46" t="s">
        <v>43</v>
      </c>
      <c r="B46" s="1">
        <f>B41*0.18</f>
        <v>60750000</v>
      </c>
      <c r="C46">
        <f>B46/12</f>
        <v>5062500</v>
      </c>
    </row>
    <row r="47" spans="1:2" ht="15">
      <c r="A47" t="s">
        <v>35</v>
      </c>
      <c r="B47" s="1">
        <f>B44*0.1</f>
        <v>33750000</v>
      </c>
    </row>
    <row r="48" spans="1:2" ht="15">
      <c r="A48" t="s">
        <v>36</v>
      </c>
      <c r="B48" s="1">
        <f>B44*0.05</f>
        <v>16875000</v>
      </c>
    </row>
    <row r="49" spans="1:2" ht="15">
      <c r="A49" t="s">
        <v>37</v>
      </c>
      <c r="B49" s="1">
        <f>B44-B45-B46-B47-B48</f>
        <v>27219750</v>
      </c>
    </row>
    <row r="53" ht="15">
      <c r="A53" t="s">
        <v>38</v>
      </c>
    </row>
    <row r="54" spans="1:2" ht="15">
      <c r="A54" t="s">
        <v>39</v>
      </c>
      <c r="B54" s="4">
        <f>B3*B20/B49</f>
        <v>9.368197724079023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29">
      <selection activeCell="A37" sqref="A37"/>
    </sheetView>
  </sheetViews>
  <sheetFormatPr defaultColWidth="9.140625" defaultRowHeight="15"/>
  <cols>
    <col min="1" max="1" width="53.00390625" style="0" customWidth="1"/>
    <col min="2" max="2" width="11.57421875" style="1" bestFit="1" customWidth="1"/>
  </cols>
  <sheetData>
    <row r="1" ht="15">
      <c r="A1" t="s">
        <v>15</v>
      </c>
    </row>
    <row r="2" ht="15">
      <c r="A2" t="s">
        <v>16</v>
      </c>
    </row>
    <row r="3" spans="1:2" ht="15">
      <c r="A3" t="s">
        <v>6</v>
      </c>
      <c r="B3" s="1">
        <v>30000</v>
      </c>
    </row>
    <row r="4" spans="1:2" ht="15">
      <c r="A4" t="s">
        <v>5</v>
      </c>
      <c r="B4" s="1">
        <v>600</v>
      </c>
    </row>
    <row r="5" spans="1:2" ht="15">
      <c r="A5" t="s">
        <v>7</v>
      </c>
      <c r="B5" s="1">
        <v>6300</v>
      </c>
    </row>
    <row r="6" spans="1:2" ht="15">
      <c r="A6" t="s">
        <v>27</v>
      </c>
      <c r="B6" s="1">
        <v>7</v>
      </c>
    </row>
    <row r="7" spans="1:2" ht="15">
      <c r="A7" t="s">
        <v>12</v>
      </c>
      <c r="B7" s="1">
        <v>40</v>
      </c>
    </row>
    <row r="8" spans="1:2" ht="15">
      <c r="A8" t="s">
        <v>40</v>
      </c>
      <c r="B8" s="1">
        <v>4000</v>
      </c>
    </row>
    <row r="9" spans="1:2" ht="15">
      <c r="A9" t="s">
        <v>14</v>
      </c>
      <c r="B9" s="1">
        <v>350</v>
      </c>
    </row>
    <row r="10" spans="1:2" ht="15">
      <c r="A10" t="s">
        <v>42</v>
      </c>
      <c r="B10" s="1">
        <v>200000</v>
      </c>
    </row>
    <row r="12" ht="15">
      <c r="A12" t="s">
        <v>17</v>
      </c>
    </row>
    <row r="13" spans="1:2" ht="15">
      <c r="A13" t="s">
        <v>8</v>
      </c>
      <c r="B13" s="1">
        <v>20</v>
      </c>
    </row>
    <row r="14" spans="1:2" ht="15">
      <c r="A14" t="s">
        <v>9</v>
      </c>
      <c r="B14" s="1">
        <v>10</v>
      </c>
    </row>
    <row r="15" spans="1:2" ht="15">
      <c r="A15" t="s">
        <v>10</v>
      </c>
      <c r="B15" s="1">
        <v>10000</v>
      </c>
    </row>
    <row r="16" spans="1:2" ht="15">
      <c r="A16" t="s">
        <v>0</v>
      </c>
      <c r="B16" s="5">
        <v>4</v>
      </c>
    </row>
    <row r="17" spans="1:2" ht="15">
      <c r="A17" t="s">
        <v>1</v>
      </c>
      <c r="B17" s="1">
        <v>700</v>
      </c>
    </row>
    <row r="18" spans="1:2" ht="15">
      <c r="A18" t="s">
        <v>13</v>
      </c>
      <c r="B18" s="1">
        <v>50</v>
      </c>
    </row>
    <row r="19" spans="1:2" ht="15">
      <c r="A19" t="s">
        <v>22</v>
      </c>
      <c r="B19" s="1">
        <v>30</v>
      </c>
    </row>
    <row r="20" spans="1:256" ht="15">
      <c r="A20" s="2" t="s">
        <v>11</v>
      </c>
      <c r="B20" s="3">
        <v>8500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2"/>
      <c r="AZ20" s="1"/>
      <c r="BA20" s="2"/>
      <c r="BB20" s="1"/>
      <c r="BC20" s="2"/>
      <c r="BD20" s="1"/>
      <c r="BE20" s="2"/>
      <c r="BF20" s="1"/>
      <c r="BG20" s="2"/>
      <c r="BH20" s="1"/>
      <c r="BI20" s="2"/>
      <c r="BJ20" s="1"/>
      <c r="BK20" s="2"/>
      <c r="BL20" s="1"/>
      <c r="BM20" s="2"/>
      <c r="BN20" s="1"/>
      <c r="BO20" s="2"/>
      <c r="BP20" s="1"/>
      <c r="BQ20" s="2"/>
      <c r="BR20" s="1"/>
      <c r="BS20" s="2"/>
      <c r="BT20" s="1"/>
      <c r="BU20" s="2"/>
      <c r="BV20" s="1"/>
      <c r="BW20" s="2"/>
      <c r="BX20" s="1"/>
      <c r="BY20" s="2"/>
      <c r="BZ20" s="1"/>
      <c r="CA20" s="2"/>
      <c r="CB20" s="1"/>
      <c r="CC20" s="2"/>
      <c r="CD20" s="1"/>
      <c r="CE20" s="2"/>
      <c r="CF20" s="1"/>
      <c r="CG20" s="2"/>
      <c r="CH20" s="1"/>
      <c r="CI20" s="2"/>
      <c r="CJ20" s="1"/>
      <c r="CK20" s="2"/>
      <c r="CL20" s="1"/>
      <c r="CM20" s="2"/>
      <c r="CN20" s="1"/>
      <c r="CO20" s="2"/>
      <c r="CP20" s="1"/>
      <c r="CQ20" s="2"/>
      <c r="CR20" s="1"/>
      <c r="CS20" s="2"/>
      <c r="CT20" s="1"/>
      <c r="CU20" s="2"/>
      <c r="CV20" s="1"/>
      <c r="CW20" s="2"/>
      <c r="CX20" s="1"/>
      <c r="CY20" s="2"/>
      <c r="CZ20" s="1"/>
      <c r="DA20" s="2"/>
      <c r="DB20" s="1"/>
      <c r="DC20" s="2"/>
      <c r="DD20" s="1"/>
      <c r="DE20" s="2"/>
      <c r="DF20" s="1"/>
      <c r="DG20" s="2"/>
      <c r="DH20" s="1"/>
      <c r="DI20" s="2"/>
      <c r="DJ20" s="1"/>
      <c r="DK20" s="2"/>
      <c r="DL20" s="1"/>
      <c r="DM20" s="2"/>
      <c r="DN20" s="1"/>
      <c r="DO20" s="2"/>
      <c r="DP20" s="1"/>
      <c r="DQ20" s="2"/>
      <c r="DR20" s="1"/>
      <c r="DS20" s="2"/>
      <c r="DT20" s="1"/>
      <c r="DU20" s="2"/>
      <c r="DV20" s="1"/>
      <c r="DW20" s="2"/>
      <c r="DX20" s="1"/>
      <c r="DY20" s="2"/>
      <c r="DZ20" s="1"/>
      <c r="EA20" s="2"/>
      <c r="EB20" s="1"/>
      <c r="EC20" s="2"/>
      <c r="ED20" s="1"/>
      <c r="EE20" s="2"/>
      <c r="EF20" s="1"/>
      <c r="EG20" s="2"/>
      <c r="EH20" s="1"/>
      <c r="EI20" s="2"/>
      <c r="EJ20" s="1"/>
      <c r="EK20" s="2"/>
      <c r="EL20" s="1"/>
      <c r="EM20" s="2"/>
      <c r="EN20" s="1"/>
      <c r="EO20" s="2"/>
      <c r="EP20" s="1"/>
      <c r="EQ20" s="2"/>
      <c r="ER20" s="1"/>
      <c r="ES20" s="2"/>
      <c r="ET20" s="1"/>
      <c r="EU20" s="2"/>
      <c r="EV20" s="1"/>
      <c r="EW20" s="2"/>
      <c r="EX20" s="1"/>
      <c r="EY20" s="2"/>
      <c r="EZ20" s="1"/>
      <c r="FA20" s="2"/>
      <c r="FB20" s="1"/>
      <c r="FC20" s="2"/>
      <c r="FD20" s="1"/>
      <c r="FE20" s="2"/>
      <c r="FF20" s="1"/>
      <c r="FG20" s="2"/>
      <c r="FH20" s="1"/>
      <c r="FI20" s="2"/>
      <c r="FJ20" s="1"/>
      <c r="FK20" s="2"/>
      <c r="FL20" s="1"/>
      <c r="FM20" s="2"/>
      <c r="FN20" s="1"/>
      <c r="FO20" s="2"/>
      <c r="FP20" s="1"/>
      <c r="FQ20" s="2"/>
      <c r="FR20" s="1"/>
      <c r="FS20" s="2"/>
      <c r="FT20" s="1"/>
      <c r="FU20" s="2"/>
      <c r="FV20" s="1"/>
      <c r="FW20" s="2"/>
      <c r="FX20" s="1"/>
      <c r="FY20" s="2"/>
      <c r="FZ20" s="1"/>
      <c r="GA20" s="2"/>
      <c r="GB20" s="1"/>
      <c r="GC20" s="2"/>
      <c r="GD20" s="1"/>
      <c r="GE20" s="2"/>
      <c r="GF20" s="1"/>
      <c r="GG20" s="2"/>
      <c r="GH20" s="1"/>
      <c r="GI20" s="2"/>
      <c r="GJ20" s="1"/>
      <c r="GK20" s="2"/>
      <c r="GL20" s="1"/>
      <c r="GM20" s="2"/>
      <c r="GN20" s="1"/>
      <c r="GO20" s="2"/>
      <c r="GP20" s="1"/>
      <c r="GQ20" s="2"/>
      <c r="GR20" s="1"/>
      <c r="GS20" s="2"/>
      <c r="GT20" s="1"/>
      <c r="GU20" s="2"/>
      <c r="GV20" s="1"/>
      <c r="GW20" s="2"/>
      <c r="GX20" s="1"/>
      <c r="GY20" s="2"/>
      <c r="GZ20" s="1"/>
      <c r="HA20" s="2"/>
      <c r="HB20" s="1"/>
      <c r="HC20" s="2"/>
      <c r="HD20" s="1"/>
      <c r="HE20" s="2"/>
      <c r="HF20" s="1"/>
      <c r="HG20" s="2"/>
      <c r="HH20" s="1"/>
      <c r="HI20" s="2"/>
      <c r="HJ20" s="1"/>
      <c r="HK20" s="2"/>
      <c r="HL20" s="1"/>
      <c r="HM20" s="2"/>
      <c r="HN20" s="1"/>
      <c r="HO20" s="2"/>
      <c r="HP20" s="1"/>
      <c r="HQ20" s="2"/>
      <c r="HR20" s="1"/>
      <c r="HS20" s="2"/>
      <c r="HT20" s="1"/>
      <c r="HU20" s="2"/>
      <c r="HV20" s="1"/>
      <c r="HW20" s="2"/>
      <c r="HX20" s="1"/>
      <c r="HY20" s="2"/>
      <c r="HZ20" s="1"/>
      <c r="IA20" s="2"/>
      <c r="IB20" s="1"/>
      <c r="IC20" s="2"/>
      <c r="ID20" s="1"/>
      <c r="IE20" s="2"/>
      <c r="IF20" s="1"/>
      <c r="IG20" s="2"/>
      <c r="IH20" s="1"/>
      <c r="II20" s="2"/>
      <c r="IJ20" s="1"/>
      <c r="IK20" s="2"/>
      <c r="IL20" s="1"/>
      <c r="IM20" s="2"/>
      <c r="IN20" s="1"/>
      <c r="IO20" s="2"/>
      <c r="IP20" s="1"/>
      <c r="IQ20" s="2"/>
      <c r="IR20" s="1"/>
      <c r="IS20" s="2"/>
      <c r="IT20" s="1"/>
      <c r="IU20" s="2"/>
      <c r="IV20" s="1"/>
    </row>
    <row r="21" spans="1:256" ht="15">
      <c r="A21" s="2" t="s">
        <v>24</v>
      </c>
      <c r="B21" s="1">
        <v>6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1"/>
      <c r="U21" s="2"/>
      <c r="V21" s="1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2"/>
      <c r="AZ21" s="1"/>
      <c r="BA21" s="2"/>
      <c r="BB21" s="1"/>
      <c r="BC21" s="2"/>
      <c r="BD21" s="1"/>
      <c r="BE21" s="2"/>
      <c r="BF21" s="1"/>
      <c r="BG21" s="2"/>
      <c r="BH21" s="1"/>
      <c r="BI21" s="2"/>
      <c r="BJ21" s="1"/>
      <c r="BK21" s="2"/>
      <c r="BL21" s="1"/>
      <c r="BM21" s="2"/>
      <c r="BN21" s="1"/>
      <c r="BO21" s="2"/>
      <c r="BP21" s="1"/>
      <c r="BQ21" s="2"/>
      <c r="BR21" s="1"/>
      <c r="BS21" s="2"/>
      <c r="BT21" s="1"/>
      <c r="BU21" s="2"/>
      <c r="BV21" s="1"/>
      <c r="BW21" s="2"/>
      <c r="BX21" s="1"/>
      <c r="BY21" s="2"/>
      <c r="BZ21" s="1"/>
      <c r="CA21" s="2"/>
      <c r="CB21" s="1"/>
      <c r="CC21" s="2"/>
      <c r="CD21" s="1"/>
      <c r="CE21" s="2"/>
      <c r="CF21" s="1"/>
      <c r="CG21" s="2"/>
      <c r="CH21" s="1"/>
      <c r="CI21" s="2"/>
      <c r="CJ21" s="1"/>
      <c r="CK21" s="2"/>
      <c r="CL21" s="1"/>
      <c r="CM21" s="2"/>
      <c r="CN21" s="1"/>
      <c r="CO21" s="2"/>
      <c r="CP21" s="1"/>
      <c r="CQ21" s="2"/>
      <c r="CR21" s="1"/>
      <c r="CS21" s="2"/>
      <c r="CT21" s="1"/>
      <c r="CU21" s="2"/>
      <c r="CV21" s="1"/>
      <c r="CW21" s="2"/>
      <c r="CX21" s="1"/>
      <c r="CY21" s="2"/>
      <c r="CZ21" s="1"/>
      <c r="DA21" s="2"/>
      <c r="DB21" s="1"/>
      <c r="DC21" s="2"/>
      <c r="DD21" s="1"/>
      <c r="DE21" s="2"/>
      <c r="DF21" s="1"/>
      <c r="DG21" s="2"/>
      <c r="DH21" s="1"/>
      <c r="DI21" s="2"/>
      <c r="DJ21" s="1"/>
      <c r="DK21" s="2"/>
      <c r="DL21" s="1"/>
      <c r="DM21" s="2"/>
      <c r="DN21" s="1"/>
      <c r="DO21" s="2"/>
      <c r="DP21" s="1"/>
      <c r="DQ21" s="2"/>
      <c r="DR21" s="1"/>
      <c r="DS21" s="2"/>
      <c r="DT21" s="1"/>
      <c r="DU21" s="2"/>
      <c r="DV21" s="1"/>
      <c r="DW21" s="2"/>
      <c r="DX21" s="1"/>
      <c r="DY21" s="2"/>
      <c r="DZ21" s="1"/>
      <c r="EA21" s="2"/>
      <c r="EB21" s="1"/>
      <c r="EC21" s="2"/>
      <c r="ED21" s="1"/>
      <c r="EE21" s="2"/>
      <c r="EF21" s="1"/>
      <c r="EG21" s="2"/>
      <c r="EH21" s="1"/>
      <c r="EI21" s="2"/>
      <c r="EJ21" s="1"/>
      <c r="EK21" s="2"/>
      <c r="EL21" s="1"/>
      <c r="EM21" s="2"/>
      <c r="EN21" s="1"/>
      <c r="EO21" s="2"/>
      <c r="EP21" s="1"/>
      <c r="EQ21" s="2"/>
      <c r="ER21" s="1"/>
      <c r="ES21" s="2"/>
      <c r="ET21" s="1"/>
      <c r="EU21" s="2"/>
      <c r="EV21" s="1"/>
      <c r="EW21" s="2"/>
      <c r="EX21" s="1"/>
      <c r="EY21" s="2"/>
      <c r="EZ21" s="1"/>
      <c r="FA21" s="2"/>
      <c r="FB21" s="1"/>
      <c r="FC21" s="2"/>
      <c r="FD21" s="1"/>
      <c r="FE21" s="2"/>
      <c r="FF21" s="1"/>
      <c r="FG21" s="2"/>
      <c r="FH21" s="1"/>
      <c r="FI21" s="2"/>
      <c r="FJ21" s="1"/>
      <c r="FK21" s="2"/>
      <c r="FL21" s="1"/>
      <c r="FM21" s="2"/>
      <c r="FN21" s="1"/>
      <c r="FO21" s="2"/>
      <c r="FP21" s="1"/>
      <c r="FQ21" s="2"/>
      <c r="FR21" s="1"/>
      <c r="FS21" s="2"/>
      <c r="FT21" s="1"/>
      <c r="FU21" s="2"/>
      <c r="FV21" s="1"/>
      <c r="FW21" s="2"/>
      <c r="FX21" s="1"/>
      <c r="FY21" s="2"/>
      <c r="FZ21" s="1"/>
      <c r="GA21" s="2"/>
      <c r="GB21" s="1"/>
      <c r="GC21" s="2"/>
      <c r="GD21" s="1"/>
      <c r="GE21" s="2"/>
      <c r="GF21" s="1"/>
      <c r="GG21" s="2"/>
      <c r="GH21" s="1"/>
      <c r="GI21" s="2"/>
      <c r="GJ21" s="1"/>
      <c r="GK21" s="2"/>
      <c r="GL21" s="1"/>
      <c r="GM21" s="2"/>
      <c r="GN21" s="1"/>
      <c r="GO21" s="2"/>
      <c r="GP21" s="1"/>
      <c r="GQ21" s="2"/>
      <c r="GR21" s="1"/>
      <c r="GS21" s="2"/>
      <c r="GT21" s="1"/>
      <c r="GU21" s="2"/>
      <c r="GV21" s="1"/>
      <c r="GW21" s="2"/>
      <c r="GX21" s="1"/>
      <c r="GY21" s="2"/>
      <c r="GZ21" s="1"/>
      <c r="HA21" s="2"/>
      <c r="HB21" s="1"/>
      <c r="HC21" s="2"/>
      <c r="HD21" s="1"/>
      <c r="HE21" s="2"/>
      <c r="HF21" s="1"/>
      <c r="HG21" s="2"/>
      <c r="HH21" s="1"/>
      <c r="HI21" s="2"/>
      <c r="HJ21" s="1"/>
      <c r="HK21" s="2"/>
      <c r="HL21" s="1"/>
      <c r="HM21" s="2"/>
      <c r="HN21" s="1"/>
      <c r="HO21" s="2"/>
      <c r="HP21" s="1"/>
      <c r="HQ21" s="2"/>
      <c r="HR21" s="1"/>
      <c r="HS21" s="2"/>
      <c r="HT21" s="1"/>
      <c r="HU21" s="2"/>
      <c r="HV21" s="1"/>
      <c r="HW21" s="2"/>
      <c r="HX21" s="1"/>
      <c r="HY21" s="2"/>
      <c r="HZ21" s="1"/>
      <c r="IA21" s="2"/>
      <c r="IB21" s="1"/>
      <c r="IC21" s="2"/>
      <c r="ID21" s="1"/>
      <c r="IE21" s="2"/>
      <c r="IF21" s="1"/>
      <c r="IG21" s="2"/>
      <c r="IH21" s="1"/>
      <c r="II21" s="2"/>
      <c r="IJ21" s="1"/>
      <c r="IK21" s="2"/>
      <c r="IL21" s="1"/>
      <c r="IM21" s="2"/>
      <c r="IN21" s="1"/>
      <c r="IO21" s="2"/>
      <c r="IP21" s="1"/>
      <c r="IQ21" s="2"/>
      <c r="IR21" s="1"/>
      <c r="IS21" s="2"/>
      <c r="IT21" s="1"/>
      <c r="IU21" s="2"/>
      <c r="IV21" s="1"/>
    </row>
    <row r="22" spans="1:256" ht="15">
      <c r="A22" t="s">
        <v>25</v>
      </c>
      <c r="B22" s="1">
        <v>100000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1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2"/>
      <c r="AZ22" s="1"/>
      <c r="BA22" s="2"/>
      <c r="BB22" s="1"/>
      <c r="BC22" s="2"/>
      <c r="BD22" s="1"/>
      <c r="BE22" s="2"/>
      <c r="BF22" s="1"/>
      <c r="BG22" s="2"/>
      <c r="BH22" s="1"/>
      <c r="BI22" s="2"/>
      <c r="BJ22" s="1"/>
      <c r="BK22" s="2"/>
      <c r="BL22" s="1"/>
      <c r="BM22" s="2"/>
      <c r="BN22" s="1"/>
      <c r="BO22" s="2"/>
      <c r="BP22" s="1"/>
      <c r="BQ22" s="2"/>
      <c r="BR22" s="1"/>
      <c r="BS22" s="2"/>
      <c r="BT22" s="1"/>
      <c r="BU22" s="2"/>
      <c r="BV22" s="1"/>
      <c r="BW22" s="2"/>
      <c r="BX22" s="1"/>
      <c r="BY22" s="2"/>
      <c r="BZ22" s="1"/>
      <c r="CA22" s="2"/>
      <c r="CB22" s="1"/>
      <c r="CC22" s="2"/>
      <c r="CD22" s="1"/>
      <c r="CE22" s="2"/>
      <c r="CF22" s="1"/>
      <c r="CG22" s="2"/>
      <c r="CH22" s="1"/>
      <c r="CI22" s="2"/>
      <c r="CJ22" s="1"/>
      <c r="CK22" s="2"/>
      <c r="CL22" s="1"/>
      <c r="CM22" s="2"/>
      <c r="CN22" s="1"/>
      <c r="CO22" s="2"/>
      <c r="CP22" s="1"/>
      <c r="CQ22" s="2"/>
      <c r="CR22" s="1"/>
      <c r="CS22" s="2"/>
      <c r="CT22" s="1"/>
      <c r="CU22" s="2"/>
      <c r="CV22" s="1"/>
      <c r="CW22" s="2"/>
      <c r="CX22" s="1"/>
      <c r="CY22" s="2"/>
      <c r="CZ22" s="1"/>
      <c r="DA22" s="2"/>
      <c r="DB22" s="1"/>
      <c r="DC22" s="2"/>
      <c r="DD22" s="1"/>
      <c r="DE22" s="2"/>
      <c r="DF22" s="1"/>
      <c r="DG22" s="2"/>
      <c r="DH22" s="1"/>
      <c r="DI22" s="2"/>
      <c r="DJ22" s="1"/>
      <c r="DK22" s="2"/>
      <c r="DL22" s="1"/>
      <c r="DM22" s="2"/>
      <c r="DN22" s="1"/>
      <c r="DO22" s="2"/>
      <c r="DP22" s="1"/>
      <c r="DQ22" s="2"/>
      <c r="DR22" s="1"/>
      <c r="DS22" s="2"/>
      <c r="DT22" s="1"/>
      <c r="DU22" s="2"/>
      <c r="DV22" s="1"/>
      <c r="DW22" s="2"/>
      <c r="DX22" s="1"/>
      <c r="DY22" s="2"/>
      <c r="DZ22" s="1"/>
      <c r="EA22" s="2"/>
      <c r="EB22" s="1"/>
      <c r="EC22" s="2"/>
      <c r="ED22" s="1"/>
      <c r="EE22" s="2"/>
      <c r="EF22" s="1"/>
      <c r="EG22" s="2"/>
      <c r="EH22" s="1"/>
      <c r="EI22" s="2"/>
      <c r="EJ22" s="1"/>
      <c r="EK22" s="2"/>
      <c r="EL22" s="1"/>
      <c r="EM22" s="2"/>
      <c r="EN22" s="1"/>
      <c r="EO22" s="2"/>
      <c r="EP22" s="1"/>
      <c r="EQ22" s="2"/>
      <c r="ER22" s="1"/>
      <c r="ES22" s="2"/>
      <c r="ET22" s="1"/>
      <c r="EU22" s="2"/>
      <c r="EV22" s="1"/>
      <c r="EW22" s="2"/>
      <c r="EX22" s="1"/>
      <c r="EY22" s="2"/>
      <c r="EZ22" s="1"/>
      <c r="FA22" s="2"/>
      <c r="FB22" s="1"/>
      <c r="FC22" s="2"/>
      <c r="FD22" s="1"/>
      <c r="FE22" s="2"/>
      <c r="FF22" s="1"/>
      <c r="FG22" s="2"/>
      <c r="FH22" s="1"/>
      <c r="FI22" s="2"/>
      <c r="FJ22" s="1"/>
      <c r="FK22" s="2"/>
      <c r="FL22" s="1"/>
      <c r="FM22" s="2"/>
      <c r="FN22" s="1"/>
      <c r="FO22" s="2"/>
      <c r="FP22" s="1"/>
      <c r="FQ22" s="2"/>
      <c r="FR22" s="1"/>
      <c r="FS22" s="2"/>
      <c r="FT22" s="1"/>
      <c r="FU22" s="2"/>
      <c r="FV22" s="1"/>
      <c r="FW22" s="2"/>
      <c r="FX22" s="1"/>
      <c r="FY22" s="2"/>
      <c r="FZ22" s="1"/>
      <c r="GA22" s="2"/>
      <c r="GB22" s="1"/>
      <c r="GC22" s="2"/>
      <c r="GD22" s="1"/>
      <c r="GE22" s="2"/>
      <c r="GF22" s="1"/>
      <c r="GG22" s="2"/>
      <c r="GH22" s="1"/>
      <c r="GI22" s="2"/>
      <c r="GJ22" s="1"/>
      <c r="GK22" s="2"/>
      <c r="GL22" s="1"/>
      <c r="GM22" s="2"/>
      <c r="GN22" s="1"/>
      <c r="GO22" s="2"/>
      <c r="GP22" s="1"/>
      <c r="GQ22" s="2"/>
      <c r="GR22" s="1"/>
      <c r="GS22" s="2"/>
      <c r="GT22" s="1"/>
      <c r="GU22" s="2"/>
      <c r="GV22" s="1"/>
      <c r="GW22" s="2"/>
      <c r="GX22" s="1"/>
      <c r="GY22" s="2"/>
      <c r="GZ22" s="1"/>
      <c r="HA22" s="2"/>
      <c r="HB22" s="1"/>
      <c r="HC22" s="2"/>
      <c r="HD22" s="1"/>
      <c r="HE22" s="2"/>
      <c r="HF22" s="1"/>
      <c r="HG22" s="2"/>
      <c r="HH22" s="1"/>
      <c r="HI22" s="2"/>
      <c r="HJ22" s="1"/>
      <c r="HK22" s="2"/>
      <c r="HL22" s="1"/>
      <c r="HM22" s="2"/>
      <c r="HN22" s="1"/>
      <c r="HO22" s="2"/>
      <c r="HP22" s="1"/>
      <c r="HQ22" s="2"/>
      <c r="HR22" s="1"/>
      <c r="HS22" s="2"/>
      <c r="HT22" s="1"/>
      <c r="HU22" s="2"/>
      <c r="HV22" s="1"/>
      <c r="HW22" s="2"/>
      <c r="HX22" s="1"/>
      <c r="HY22" s="2"/>
      <c r="HZ22" s="1"/>
      <c r="IA22" s="2"/>
      <c r="IB22" s="1"/>
      <c r="IC22" s="2"/>
      <c r="ID22" s="1"/>
      <c r="IE22" s="2"/>
      <c r="IF22" s="1"/>
      <c r="IG22" s="2"/>
      <c r="IH22" s="1"/>
      <c r="II22" s="2"/>
      <c r="IJ22" s="1"/>
      <c r="IK22" s="2"/>
      <c r="IL22" s="1"/>
      <c r="IM22" s="2"/>
      <c r="IN22" s="1"/>
      <c r="IO22" s="2"/>
      <c r="IP22" s="1"/>
      <c r="IQ22" s="2"/>
      <c r="IR22" s="1"/>
      <c r="IS22" s="2"/>
      <c r="IT22" s="1"/>
      <c r="IU22" s="2"/>
      <c r="IV22" s="1"/>
    </row>
    <row r="24" ht="15">
      <c r="A24" t="s">
        <v>18</v>
      </c>
    </row>
    <row r="25" spans="1:2" ht="15">
      <c r="A25" t="s">
        <v>19</v>
      </c>
      <c r="B25" s="1">
        <f>B16*B18</f>
        <v>200</v>
      </c>
    </row>
    <row r="26" spans="1:2" ht="15">
      <c r="A26" t="s">
        <v>20</v>
      </c>
      <c r="B26" s="1">
        <f>B25*B17</f>
        <v>140000</v>
      </c>
    </row>
    <row r="27" spans="1:2" ht="15">
      <c r="A27" t="s">
        <v>21</v>
      </c>
      <c r="B27" s="1">
        <f>B19*B25</f>
        <v>6000</v>
      </c>
    </row>
    <row r="28" spans="1:2" ht="15">
      <c r="A28" t="s">
        <v>23</v>
      </c>
      <c r="B28" s="1">
        <f>B26+B27</f>
        <v>146000</v>
      </c>
    </row>
    <row r="29" spans="1:2" ht="15">
      <c r="A29" t="s">
        <v>3</v>
      </c>
      <c r="B29" s="1">
        <f>B28/100*B13*B5</f>
        <v>183960000</v>
      </c>
    </row>
    <row r="30" spans="1:2" ht="15">
      <c r="A30" t="s">
        <v>4</v>
      </c>
      <c r="B30" s="1">
        <f>B28/B22*B21*B4*B20</f>
        <v>44676000</v>
      </c>
    </row>
    <row r="31" spans="1:2" ht="15">
      <c r="A31" t="s">
        <v>26</v>
      </c>
      <c r="B31" s="1">
        <f>B28/B15*B14*B6*B20</f>
        <v>8687000</v>
      </c>
    </row>
    <row r="32" spans="1:2" ht="15">
      <c r="A32" t="s">
        <v>28</v>
      </c>
      <c r="B32" s="1">
        <f>B28/B15*B7*B20</f>
        <v>4964000</v>
      </c>
    </row>
    <row r="33" spans="1:2" ht="15">
      <c r="A33" t="s">
        <v>29</v>
      </c>
      <c r="B33" s="1">
        <f>B9*B20</f>
        <v>2975000</v>
      </c>
    </row>
    <row r="34" spans="1:2" ht="15">
      <c r="A34" t="s">
        <v>41</v>
      </c>
      <c r="B34" s="1">
        <f>B10*B25</f>
        <v>40000000</v>
      </c>
    </row>
    <row r="35" spans="1:2" ht="15">
      <c r="A35" t="s">
        <v>34</v>
      </c>
      <c r="B35" s="1">
        <f>B8*B20</f>
        <v>34000000</v>
      </c>
    </row>
    <row r="37" spans="1:2" ht="15">
      <c r="A37" t="s">
        <v>44</v>
      </c>
      <c r="B37" s="1">
        <f>SUM(B29:B35)</f>
        <v>319262000</v>
      </c>
    </row>
    <row r="39" ht="15">
      <c r="A39" t="s">
        <v>30</v>
      </c>
    </row>
    <row r="40" spans="1:2" ht="15">
      <c r="A40" t="s">
        <v>2</v>
      </c>
      <c r="B40" s="1">
        <v>3500</v>
      </c>
    </row>
    <row r="41" spans="1:2" ht="15">
      <c r="A41" t="s">
        <v>31</v>
      </c>
      <c r="B41" s="1">
        <f>B40*B26</f>
        <v>490000000</v>
      </c>
    </row>
    <row r="43" ht="15">
      <c r="A43" t="s">
        <v>32</v>
      </c>
    </row>
    <row r="44" spans="1:2" ht="15">
      <c r="A44" t="s">
        <v>30</v>
      </c>
      <c r="B44" s="1">
        <f>B41</f>
        <v>490000000</v>
      </c>
    </row>
    <row r="45" spans="1:2" ht="15">
      <c r="A45" t="s">
        <v>33</v>
      </c>
      <c r="B45" s="1">
        <f>B37</f>
        <v>319262000</v>
      </c>
    </row>
    <row r="46" spans="1:3" ht="15">
      <c r="A46" t="s">
        <v>43</v>
      </c>
      <c r="B46" s="1">
        <f>B41*0.18</f>
        <v>88200000</v>
      </c>
      <c r="C46">
        <f>B46/12</f>
        <v>7350000</v>
      </c>
    </row>
    <row r="47" spans="1:2" ht="15">
      <c r="A47" t="s">
        <v>35</v>
      </c>
      <c r="B47" s="1">
        <f>B44*0.1</f>
        <v>49000000</v>
      </c>
    </row>
    <row r="48" spans="1:2" ht="15">
      <c r="A48" t="s">
        <v>36</v>
      </c>
      <c r="B48" s="1">
        <f>B44*0.05</f>
        <v>24500000</v>
      </c>
    </row>
    <row r="49" spans="1:2" ht="15">
      <c r="A49" t="s">
        <v>37</v>
      </c>
      <c r="B49" s="1">
        <f>B44-B45-B46-B47-B48</f>
        <v>9038000</v>
      </c>
    </row>
    <row r="53" ht="15">
      <c r="A53" t="s">
        <v>38</v>
      </c>
    </row>
    <row r="54" spans="1:2" ht="15">
      <c r="A54" t="s">
        <v>39</v>
      </c>
      <c r="B54" s="4">
        <f>B3*B20/B49</f>
        <v>28.214206682894446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2012-01-05T12:07:26Z</dcterms:created>
  <dcterms:modified xsi:type="dcterms:W3CDTF">2012-03-04T16:28:00Z</dcterms:modified>
  <cp:category/>
  <cp:version/>
  <cp:contentType/>
  <cp:contentStatus/>
</cp:coreProperties>
</file>